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owatonna-my.sharepoint.com/personal/jennifer_nelson_ci_owatonna_mn_us/Documents/Documents/"/>
    </mc:Choice>
  </mc:AlternateContent>
  <xr:revisionPtr revIDLastSave="132" documentId="8_{5054B237-C14E-4C62-873B-FEC68E59FB1B}" xr6:coauthVersionLast="45" xr6:coauthVersionMax="45" xr10:uidLastSave="{E7123AC2-7FEB-49A3-BD33-5FED38E646EA}"/>
  <bookViews>
    <workbookView xWindow="1770" yWindow="1425" windowWidth="21600" windowHeight="11385" xr2:uid="{55FDECE6-D306-4878-B7A3-642D8CC5DAAE}"/>
  </bookViews>
  <sheets>
    <sheet name="500-1,000,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B18" i="1" l="1"/>
  <c r="B29" i="1"/>
  <c r="F26" i="1" l="1"/>
  <c r="F27" i="1" s="1"/>
  <c r="F16" i="1"/>
  <c r="F17" i="1" s="1"/>
  <c r="F7" i="1"/>
  <c r="B36" i="1"/>
  <c r="B37" i="1" s="1"/>
  <c r="B26" i="1"/>
  <c r="B27" i="1" s="1"/>
  <c r="B16" i="1"/>
  <c r="B17" i="1" s="1"/>
  <c r="B7" i="1"/>
  <c r="B39" i="1"/>
  <c r="F29" i="1"/>
  <c r="F9" i="1"/>
  <c r="F19" i="1"/>
  <c r="B19" i="1"/>
  <c r="B9" i="1"/>
  <c r="B8" i="1"/>
  <c r="B38" i="1"/>
  <c r="F28" i="1"/>
  <c r="B28" i="1"/>
  <c r="F18" i="1"/>
  <c r="F8" i="1"/>
  <c r="B21" i="1" l="1"/>
  <c r="B31" i="1"/>
  <c r="F31" i="1"/>
  <c r="B41" i="1"/>
  <c r="F11" i="1"/>
  <c r="F21" i="1"/>
  <c r="B11" i="1"/>
</calcChain>
</file>

<file path=xl/sharedStrings.xml><?xml version="1.0" encoding="utf-8"?>
<sst xmlns="http://schemas.openxmlformats.org/spreadsheetml/2006/main" count="50" uniqueCount="16">
  <si>
    <t>&lt; 500</t>
  </si>
  <si>
    <t>Valuation</t>
  </si>
  <si>
    <t>Building Permit Fee</t>
  </si>
  <si>
    <t>Plan Review Fee</t>
  </si>
  <si>
    <t>Mn Surcharge</t>
  </si>
  <si>
    <t>MN Surcharge</t>
  </si>
  <si>
    <t>Total Fee</t>
  </si>
  <si>
    <t>100,000 - 500,000</t>
  </si>
  <si>
    <t>500,000 - 1,000,000</t>
  </si>
  <si>
    <t>Plan check Fee</t>
  </si>
  <si>
    <t>Site Plan Review Fee</t>
  </si>
  <si>
    <t>PERMIT CALCULATOR</t>
  </si>
  <si>
    <t>50,001 - 100,000</t>
  </si>
  <si>
    <t xml:space="preserve"> 2,001 - 25,000</t>
  </si>
  <si>
    <t xml:space="preserve"> 25,001 - 50,000</t>
  </si>
  <si>
    <t>500-2,000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</si>
</sst>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  <xf numFmtId="164" fontId="0" fillId="0" borderId="0" xfId="0" applyNumberFormat="1" applyFill="1" applyProtection="1">
      <protection locked="0"/>
    </xf>
    <xf numFmtId="164" fontId="0" fillId="0" borderId="0" xfId="0" applyNumberFormat="1" applyFill="1"/>
    <xf numFmtId="0" fontId="3" fillId="0" borderId="0" xfId="0" applyFont="1" applyFill="1"/>
    <xf numFmtId="164" fontId="4" fillId="0" borderId="0" xfId="0" applyNumberFormat="1" applyFont="1" applyFill="1"/>
    <xf numFmtId="164" fontId="3" fillId="0" borderId="0" xfId="0" applyNumberFormat="1" applyFont="1" applyFill="1"/>
    <xf numFmtId="0" fontId="5" fillId="0" borderId="0" xfId="0" applyFont="1" applyFill="1"/>
    <xf numFmtId="164" fontId="5" fillId="2" borderId="0" xfId="0" applyNumberFormat="1" applyFont="1" applyFill="1" applyProtection="1">
      <protection locked="0"/>
    </xf>
    <xf numFmtId="44" fontId="3" fillId="2" borderId="0" xfId="1" applyFont="1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373A-0A8F-43DA-AD43-7CC88DBB9C17}">
  <dimension ref="A1:G48"/>
  <sheetViews>
    <sheetView tabSelected="1" topLeftCell="A19" workbookViewId="0">
      <selection activeCell="J18" sqref="J18"/>
    </sheetView>
  </sheetViews>
  <sheetFormatPr defaultRowHeight="15" x14ac:dyDescent="0.25"/>
  <cols>
    <col min="1" max="1" width="19.7109375" bestFit="1" customWidth="1"/>
    <col min="2" max="2" width="13.85546875" bestFit="1" customWidth="1"/>
    <col min="5" max="5" width="22" bestFit="1" customWidth="1"/>
    <col min="6" max="6" width="11.140625" bestFit="1" customWidth="1"/>
  </cols>
  <sheetData>
    <row r="1" spans="1:7" ht="15.75" x14ac:dyDescent="0.25">
      <c r="A1" s="1" t="s">
        <v>11</v>
      </c>
    </row>
    <row r="3" spans="1:7" ht="15.75" x14ac:dyDescent="0.25">
      <c r="A3" s="2" t="s">
        <v>0</v>
      </c>
      <c r="B3" s="3"/>
      <c r="C3" s="3"/>
      <c r="D3" s="3"/>
      <c r="E3" s="2" t="s">
        <v>12</v>
      </c>
      <c r="F3" s="4"/>
      <c r="G3" s="3"/>
    </row>
    <row r="4" spans="1:7" x14ac:dyDescent="0.25">
      <c r="A4" s="3"/>
      <c r="B4" s="3"/>
      <c r="C4" s="3"/>
      <c r="D4" s="3"/>
      <c r="E4" s="3"/>
      <c r="F4" s="5"/>
      <c r="G4" s="3"/>
    </row>
    <row r="5" spans="1:7" x14ac:dyDescent="0.25">
      <c r="A5" s="9" t="s">
        <v>1</v>
      </c>
      <c r="B5" s="10">
        <v>500</v>
      </c>
      <c r="C5" s="3"/>
      <c r="D5" s="3"/>
      <c r="E5" s="9" t="s">
        <v>1</v>
      </c>
      <c r="F5" s="10">
        <v>52000</v>
      </c>
      <c r="G5" s="3"/>
    </row>
    <row r="6" spans="1:7" x14ac:dyDescent="0.25">
      <c r="A6" s="3" t="s">
        <v>2</v>
      </c>
      <c r="B6" s="5">
        <v>16.05</v>
      </c>
      <c r="C6" s="3"/>
      <c r="D6" s="3"/>
      <c r="E6" s="3" t="s">
        <v>2</v>
      </c>
      <c r="F6" s="5">
        <f>443.64+ROUNDUP((F5-50000),-3)/1000*4.82</f>
        <v>453.28</v>
      </c>
      <c r="G6" s="3"/>
    </row>
    <row r="7" spans="1:7" x14ac:dyDescent="0.25">
      <c r="A7" s="3" t="s">
        <v>9</v>
      </c>
      <c r="B7" s="5">
        <f>B6*0.65</f>
        <v>10.432500000000001</v>
      </c>
      <c r="C7" s="3"/>
      <c r="D7" s="3"/>
      <c r="E7" s="3" t="s">
        <v>3</v>
      </c>
      <c r="F7" s="5">
        <f>F6*0.65</f>
        <v>294.63200000000001</v>
      </c>
      <c r="G7" s="3"/>
    </row>
    <row r="8" spans="1:7" x14ac:dyDescent="0.25">
      <c r="A8" s="3" t="s">
        <v>4</v>
      </c>
      <c r="B8" s="5">
        <f>B5*0.0005</f>
        <v>0.25</v>
      </c>
      <c r="C8" s="3"/>
      <c r="D8" s="3"/>
      <c r="E8" s="3" t="s">
        <v>5</v>
      </c>
      <c r="F8" s="5">
        <f>F5*0.0005</f>
        <v>26</v>
      </c>
      <c r="G8" s="3"/>
    </row>
    <row r="9" spans="1:7" x14ac:dyDescent="0.25">
      <c r="A9" s="3" t="s">
        <v>10</v>
      </c>
      <c r="B9" s="5">
        <f>B5 *0.0003</f>
        <v>0.15</v>
      </c>
      <c r="C9" s="3"/>
      <c r="D9" s="3"/>
      <c r="E9" s="3" t="s">
        <v>10</v>
      </c>
      <c r="F9" s="5">
        <f>F5*0.0003</f>
        <v>15.599999999999998</v>
      </c>
      <c r="G9" s="3"/>
    </row>
    <row r="10" spans="1:7" x14ac:dyDescent="0.25">
      <c r="A10" s="3"/>
      <c r="B10" s="5"/>
      <c r="C10" s="3"/>
      <c r="D10" s="3"/>
      <c r="E10" s="3"/>
      <c r="F10" s="5"/>
      <c r="G10" s="3"/>
    </row>
    <row r="11" spans="1:7" x14ac:dyDescent="0.25">
      <c r="A11" s="6" t="s">
        <v>6</v>
      </c>
      <c r="B11" s="7">
        <f>B6+B7+B8+B9</f>
        <v>26.8825</v>
      </c>
      <c r="C11" s="3"/>
      <c r="D11" s="3"/>
      <c r="E11" s="6" t="s">
        <v>6</v>
      </c>
      <c r="F11" s="7">
        <f>F6+F7+F8+F9</f>
        <v>789.51200000000006</v>
      </c>
      <c r="G11" s="3"/>
    </row>
    <row r="12" spans="1:7" x14ac:dyDescent="0.25">
      <c r="A12" s="3"/>
      <c r="B12" s="3"/>
      <c r="C12" s="3"/>
      <c r="D12" s="3"/>
      <c r="E12" s="6"/>
      <c r="F12" s="8"/>
      <c r="G12" s="3"/>
    </row>
    <row r="13" spans="1:7" ht="15.75" x14ac:dyDescent="0.25">
      <c r="A13" s="2" t="s">
        <v>15</v>
      </c>
      <c r="B13" s="3"/>
      <c r="C13" s="3"/>
      <c r="D13" s="3"/>
      <c r="E13" s="2" t="s">
        <v>7</v>
      </c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9" t="s">
        <v>1</v>
      </c>
      <c r="B15" s="10">
        <v>1000</v>
      </c>
      <c r="C15" s="3"/>
      <c r="D15" s="3"/>
      <c r="E15" s="9" t="s">
        <v>1</v>
      </c>
      <c r="F15" s="10">
        <v>450000</v>
      </c>
      <c r="G15" s="3"/>
    </row>
    <row r="16" spans="1:7" x14ac:dyDescent="0.25">
      <c r="A16" s="3" t="s">
        <v>2</v>
      </c>
      <c r="B16" s="5">
        <f>16.05+ROUNDUP((B15-500),-2.14)/100*2.14</f>
        <v>26.75</v>
      </c>
      <c r="C16" s="3"/>
      <c r="D16" s="3"/>
      <c r="E16" s="3" t="s">
        <v>2</v>
      </c>
      <c r="F16" s="5">
        <f>684.64+ROUNDUP((F15-100000),-3)/1000*3.75</f>
        <v>1997.1399999999999</v>
      </c>
      <c r="G16" s="3"/>
    </row>
    <row r="17" spans="1:7" x14ac:dyDescent="0.25">
      <c r="A17" s="3" t="s">
        <v>3</v>
      </c>
      <c r="B17" s="5">
        <f>B16*0.65</f>
        <v>17.387499999999999</v>
      </c>
      <c r="C17" s="3"/>
      <c r="D17" s="3"/>
      <c r="E17" s="3" t="s">
        <v>3</v>
      </c>
      <c r="F17" s="5">
        <f>F16*0.65</f>
        <v>1298.1409999999998</v>
      </c>
      <c r="G17" s="3"/>
    </row>
    <row r="18" spans="1:7" x14ac:dyDescent="0.25">
      <c r="A18" s="3" t="s">
        <v>5</v>
      </c>
      <c r="B18" s="5">
        <f>B15*0.0005</f>
        <v>0.5</v>
      </c>
      <c r="C18" s="3"/>
      <c r="D18" s="3"/>
      <c r="E18" s="3" t="s">
        <v>5</v>
      </c>
      <c r="F18" s="5">
        <f>F15*0.0005</f>
        <v>225</v>
      </c>
      <c r="G18" s="3"/>
    </row>
    <row r="19" spans="1:7" x14ac:dyDescent="0.25">
      <c r="A19" s="3" t="s">
        <v>10</v>
      </c>
      <c r="B19" s="5">
        <f>B15*0.0003</f>
        <v>0.3</v>
      </c>
      <c r="C19" s="3"/>
      <c r="D19" s="3"/>
      <c r="E19" s="3" t="s">
        <v>10</v>
      </c>
      <c r="F19" s="5">
        <f>F15*0.0003</f>
        <v>135</v>
      </c>
      <c r="G19" s="3"/>
    </row>
    <row r="20" spans="1:7" x14ac:dyDescent="0.25">
      <c r="A20" s="3"/>
      <c r="B20" s="5"/>
      <c r="C20" s="3"/>
      <c r="D20" s="3"/>
      <c r="E20" s="3"/>
      <c r="F20" s="5"/>
      <c r="G20" s="3"/>
    </row>
    <row r="21" spans="1:7" x14ac:dyDescent="0.25">
      <c r="A21" s="6" t="s">
        <v>6</v>
      </c>
      <c r="B21" s="7">
        <f>B16+B17+B18+B19</f>
        <v>44.9375</v>
      </c>
      <c r="C21" s="3"/>
      <c r="D21" s="3"/>
      <c r="E21" s="6" t="s">
        <v>6</v>
      </c>
      <c r="F21" s="7">
        <f>F16+F17+F18+F19+F20</f>
        <v>3655.2809999999999</v>
      </c>
      <c r="G21" s="3"/>
    </row>
    <row r="22" spans="1:7" x14ac:dyDescent="0.25">
      <c r="A22" s="3"/>
      <c r="B22" s="5"/>
      <c r="C22" s="3"/>
      <c r="D22" s="3"/>
      <c r="E22" s="3"/>
      <c r="F22" s="3"/>
      <c r="G22" s="3"/>
    </row>
    <row r="23" spans="1:7" ht="15.75" x14ac:dyDescent="0.25">
      <c r="A23" s="2" t="s">
        <v>13</v>
      </c>
      <c r="B23" s="5"/>
      <c r="C23" s="3"/>
      <c r="D23" s="3"/>
      <c r="E23" s="2" t="s">
        <v>8</v>
      </c>
      <c r="F23" s="3"/>
      <c r="G23" s="3"/>
    </row>
    <row r="24" spans="1:7" x14ac:dyDescent="0.25">
      <c r="A24" s="3"/>
      <c r="B24" s="5"/>
      <c r="C24" s="3"/>
      <c r="D24" s="3"/>
      <c r="E24" s="3"/>
      <c r="F24" s="3"/>
      <c r="G24" s="3"/>
    </row>
    <row r="25" spans="1:7" x14ac:dyDescent="0.25">
      <c r="A25" s="9" t="s">
        <v>1</v>
      </c>
      <c r="B25" s="11">
        <v>13329</v>
      </c>
      <c r="C25" s="3"/>
      <c r="D25" s="3"/>
      <c r="E25" s="9" t="s">
        <v>1</v>
      </c>
      <c r="F25" s="10">
        <v>550000</v>
      </c>
      <c r="G25" s="3"/>
    </row>
    <row r="26" spans="1:7" x14ac:dyDescent="0.25">
      <c r="A26" s="3" t="s">
        <v>2</v>
      </c>
      <c r="B26" s="5">
        <f>48.15+ROUNDUP((B25-2000),-3)/1000*9.63</f>
        <v>163.71</v>
      </c>
      <c r="C26" s="3"/>
      <c r="D26" s="3"/>
      <c r="E26" s="3" t="s">
        <v>2</v>
      </c>
      <c r="F26" s="5">
        <f>2184.64+ROUNDUP((F25-500000),-3)/1000*3.21</f>
        <v>2345.14</v>
      </c>
      <c r="G26" s="3"/>
    </row>
    <row r="27" spans="1:7" x14ac:dyDescent="0.25">
      <c r="A27" s="3" t="s">
        <v>3</v>
      </c>
      <c r="B27" s="5">
        <f>B26*0.65</f>
        <v>106.4115</v>
      </c>
      <c r="C27" s="3"/>
      <c r="D27" s="3"/>
      <c r="E27" s="3" t="s">
        <v>3</v>
      </c>
      <c r="F27" s="5">
        <f>F26*0.65</f>
        <v>1524.3409999999999</v>
      </c>
      <c r="G27" s="3"/>
    </row>
    <row r="28" spans="1:7" x14ac:dyDescent="0.25">
      <c r="A28" s="3" t="s">
        <v>5</v>
      </c>
      <c r="B28" s="5">
        <f>B25*0.0005</f>
        <v>6.6645000000000003</v>
      </c>
      <c r="C28" s="3"/>
      <c r="D28" s="3"/>
      <c r="E28" s="3" t="s">
        <v>5</v>
      </c>
      <c r="F28" s="5">
        <f>F25*0.0005</f>
        <v>275</v>
      </c>
      <c r="G28" s="3"/>
    </row>
    <row r="29" spans="1:7" x14ac:dyDescent="0.25">
      <c r="A29" s="3" t="s">
        <v>10</v>
      </c>
      <c r="B29" s="5">
        <f>B25*0.0003</f>
        <v>3.9986999999999995</v>
      </c>
      <c r="C29" s="3"/>
      <c r="D29" s="3"/>
      <c r="E29" s="3" t="s">
        <v>10</v>
      </c>
      <c r="F29" s="5">
        <f>F25*0.0003</f>
        <v>164.99999999999997</v>
      </c>
      <c r="G29" s="3"/>
    </row>
    <row r="30" spans="1:7" x14ac:dyDescent="0.25">
      <c r="A30" s="3"/>
      <c r="B30" s="5"/>
      <c r="C30" s="3"/>
      <c r="D30" s="3"/>
      <c r="E30" s="3"/>
      <c r="F30" s="5"/>
      <c r="G30" s="3"/>
    </row>
    <row r="31" spans="1:7" x14ac:dyDescent="0.25">
      <c r="A31" s="6" t="s">
        <v>6</v>
      </c>
      <c r="B31" s="7">
        <f>B26+B27+B28+B29</f>
        <v>280.78469999999999</v>
      </c>
      <c r="C31" s="3"/>
      <c r="D31" s="3"/>
      <c r="E31" s="6" t="s">
        <v>6</v>
      </c>
      <c r="F31" s="7">
        <f>F26+F27+F28+F29+F30</f>
        <v>4309.4809999999998</v>
      </c>
      <c r="G31" s="3"/>
    </row>
    <row r="32" spans="1:7" x14ac:dyDescent="0.25">
      <c r="A32" s="3"/>
      <c r="B32" s="5"/>
      <c r="C32" s="3"/>
      <c r="D32" s="3"/>
      <c r="E32" s="3"/>
      <c r="F32" s="3"/>
      <c r="G32" s="3"/>
    </row>
    <row r="33" spans="1:7" ht="15.75" x14ac:dyDescent="0.25">
      <c r="A33" s="2" t="s">
        <v>14</v>
      </c>
      <c r="B33" s="5"/>
      <c r="C33" s="3"/>
      <c r="D33" s="3"/>
      <c r="E33" s="3"/>
      <c r="F33" s="3"/>
      <c r="G33" s="3"/>
    </row>
    <row r="34" spans="1:7" x14ac:dyDescent="0.25">
      <c r="A34" s="3"/>
      <c r="B34" s="5"/>
      <c r="C34" s="3"/>
      <c r="D34" s="3"/>
      <c r="E34" s="3"/>
      <c r="F34" s="3"/>
      <c r="G34" s="3"/>
    </row>
    <row r="35" spans="1:7" x14ac:dyDescent="0.25">
      <c r="A35" s="9" t="s">
        <v>1</v>
      </c>
      <c r="B35" s="10">
        <v>25500</v>
      </c>
      <c r="C35" s="3"/>
      <c r="D35" s="3"/>
      <c r="E35" s="3"/>
      <c r="F35" s="3"/>
      <c r="G35" s="3"/>
    </row>
    <row r="36" spans="1:7" x14ac:dyDescent="0.25">
      <c r="A36" s="3" t="s">
        <v>2</v>
      </c>
      <c r="B36" s="5">
        <f>269.64+ROUNDUP((B35-25000),-3)/1000*6.96</f>
        <v>276.59999999999997</v>
      </c>
      <c r="C36" s="3"/>
      <c r="D36" s="3"/>
      <c r="E36" s="3"/>
      <c r="F36" s="3"/>
      <c r="G36" s="3"/>
    </row>
    <row r="37" spans="1:7" x14ac:dyDescent="0.25">
      <c r="A37" s="3" t="s">
        <v>3</v>
      </c>
      <c r="B37" s="5">
        <f>B36*0.65</f>
        <v>179.79</v>
      </c>
      <c r="C37" s="3"/>
      <c r="D37" s="3"/>
      <c r="E37" s="3"/>
      <c r="F37" s="3"/>
      <c r="G37" s="3"/>
    </row>
    <row r="38" spans="1:7" x14ac:dyDescent="0.25">
      <c r="A38" s="3" t="s">
        <v>5</v>
      </c>
      <c r="B38" s="5">
        <f>B35*0.0005</f>
        <v>12.75</v>
      </c>
      <c r="C38" s="3"/>
      <c r="D38" s="3"/>
      <c r="E38" s="3"/>
      <c r="F38" s="3"/>
      <c r="G38" s="3"/>
    </row>
    <row r="39" spans="1:7" x14ac:dyDescent="0.25">
      <c r="A39" s="3" t="s">
        <v>10</v>
      </c>
      <c r="B39" s="5">
        <f>B35*0.0003</f>
        <v>7.6499999999999995</v>
      </c>
      <c r="C39" s="3"/>
      <c r="D39" s="3"/>
      <c r="E39" s="3"/>
      <c r="F39" s="3"/>
      <c r="G39" s="3"/>
    </row>
    <row r="40" spans="1:7" x14ac:dyDescent="0.25">
      <c r="A40" s="3"/>
      <c r="B40" s="5"/>
      <c r="C40" s="3"/>
      <c r="D40" s="3"/>
      <c r="E40" s="3"/>
      <c r="F40" s="3"/>
      <c r="G40" s="3"/>
    </row>
    <row r="41" spans="1:7" x14ac:dyDescent="0.25">
      <c r="A41" s="6" t="s">
        <v>6</v>
      </c>
      <c r="B41" s="7">
        <f>B36+B37+B38+B39</f>
        <v>476.78999999999996</v>
      </c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2C682448760848B2608BEB50F91F74" ma:contentTypeVersion="10" ma:contentTypeDescription="Create a new document." ma:contentTypeScope="" ma:versionID="9287c876a569084fab011eae117dacb8">
  <xsd:schema xmlns:xsd="http://www.w3.org/2001/XMLSchema" xmlns:xs="http://www.w3.org/2001/XMLSchema" xmlns:p="http://schemas.microsoft.com/office/2006/metadata/properties" xmlns:ns3="f720df0b-3e45-407d-a0d3-ef7dbc64112c" xmlns:ns4="d5a3c3f6-567f-4ef6-a494-cbd6bcc5147c" targetNamespace="http://schemas.microsoft.com/office/2006/metadata/properties" ma:root="true" ma:fieldsID="4c33b7de561e1be786213788e21799a8" ns3:_="" ns4:_="">
    <xsd:import namespace="f720df0b-3e45-407d-a0d3-ef7dbc64112c"/>
    <xsd:import namespace="d5a3c3f6-567f-4ef6-a494-cbd6bcc514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0df0b-3e45-407d-a0d3-ef7dbc6411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3c3f6-567f-4ef6-a494-cbd6bcc51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FA68CC-4F64-4FDD-85F7-125BE1F5CC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FCC27D-9463-45DA-947D-B8D040860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20df0b-3e45-407d-a0d3-ef7dbc64112c"/>
    <ds:schemaRef ds:uri="d5a3c3f6-567f-4ef6-a494-cbd6bcc51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CC78B-6604-4BE5-AC6A-F32058B66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500-1,000,000</vt:lpstr>
    </vt:vector>
  </TitlesOfParts>
  <Company>City of Owatonna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J. Nelson</dc:creator>
  <cp:lastModifiedBy>Jennifer J. Nelson</cp:lastModifiedBy>
  <dcterms:created xsi:type="dcterms:W3CDTF">2019-11-26T15:08:21Z</dcterms:created>
  <dcterms:modified xsi:type="dcterms:W3CDTF">2019-12-05T19:34:12Z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0x010100872C682448760848B2608BEB50F91F74</vt:lpwstr>
  </property>
</Properties>
</file>